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255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_FilterDatabase" localSheetId="6" hidden="1">'Debiti'!$C$9:$AA$26</definedName>
    <definedName name="_xlnm.Print_Area" localSheetId="6">'Debiti'!$A$1:$AA$87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<sst xmlns="http://schemas.openxmlformats.org/spreadsheetml/2006/main" count="455" uniqueCount="227">
  <si>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</si>
  <si>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</si>
  <si>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</si>
  <si>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</si>
  <si>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</si>
  <si>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</si>
  <si>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</si>
  <si>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</si>
  <si>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</si>
  <si>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</si>
  <si>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</si>
  <si>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</si>
  <si>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</si>
  <si>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</si>
  <si>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</si>
  <si>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</si>
  <si>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</si>
  <si>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</si>
  <si>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</si>
  <si>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</si>
  <si>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</si>
  <si>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</si>
  <si>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</si>
  <si>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</si>
  <si>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</si>
  <si>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</si>
  <si>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</si>
  <si>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</si>
  <si>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</si>
  <si>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</si>
  <si>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</si>
  <si>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</si>
  <si>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</si>
  <si>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</si>
  <si>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</si>
  <si>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</si>
  <si>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</si>
  <si>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</si>
  <si>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</si>
  <si>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</si>
  <si>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</si>
  <si>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</si>
  <si>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</si>
  <si>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</si>
  <si>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</si>
  <si>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</si>
  <si>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</si>
  <si>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</si>
  <si>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</si>
  <si>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</si>
  <si>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</si>
  <si>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</si>
  <si>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</si>
  <si>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</si>
  <si>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</si>
  <si>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</si>
  <si>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</si>
  <si>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</si>
  <si>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</si>
  <si>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</si>
  <si>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</si>
  <si>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</si>
  <si>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</si>
  <si>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</si>
  <si>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</si>
  <si>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</si>
  <si>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</si>
  <si>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</si>
  <si>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</si>
  <si>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</si>
  <si>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</si>
  <si>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</si>
  <si>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</si>
  <si>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</si>
  <si>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</si>
  <si>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</si>
  <si>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</si>
  <si>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</si>
  <si>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</si>
  <si>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</si>
  <si>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</si>
  <si>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</si>
  <si>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</si>
  <si>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</si>
  <si>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</si>
  <si>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</si>
  <si>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</si>
  <si>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</si>
  <si>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</si>
  <si>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</si>
  <si>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</si>
  <si>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</si>
  <si>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</si>
  <si>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</si>
  <si>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</si>
  <si>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</si>
  <si>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</si>
  <si>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</si>
  <si>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</si>
  <si>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</si>
  <si>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</si>
  <si>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</si>
  <si>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</si>
  <si>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</si>
  <si>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</si>
  <si>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</si>
  <si>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</si>
  <si>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</si>
  <si>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</si>
  <si>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</si>
  <si>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</si>
  <si>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</si>
  <si>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None</t>
  </si>
  <si>
    <t>Comunicazione dello Stock del Debito Commerciale al 31 Dicembre alla Data del 31/12/2021</t>
  </si>
  <si>
    <t>Vengono visualizzate tutte le Fatture SCADUTE E NON PAGATE al 31/12/2021</t>
  </si>
  <si>
    <t>Ammontare Complessivo dei Debiti (AL NETTO DELL'IVA SPLIT PAYMENT)</t>
  </si>
  <si>
    <t>30/09/2021</t>
  </si>
  <si>
    <t>15/002</t>
  </si>
  <si>
    <t>27/09/2021</t>
  </si>
  <si>
    <t>Compartecipazione a spesa di pernottamento di persona in stato di emergenza abitativa urgente.</t>
  </si>
  <si>
    <t>SI</t>
  </si>
  <si>
    <t>Z5A32A5076</t>
  </si>
  <si>
    <t>ALBERGOLO di Chialva Rosalba</t>
  </si>
  <si>
    <t>06288960013</t>
  </si>
  <si>
    <t/>
  </si>
  <si>
    <t>BOSSO Silvano  - C.Resp. 3</t>
  </si>
  <si>
    <t>27/10/2021</t>
  </si>
  <si>
    <t>16/002</t>
  </si>
  <si>
    <t>Ordinativo Numero 39 - 3 - BOSSO Silvano  - C.Resp. 3 - Spesa di pernottamento ulteriore di 4 giorni persona in stato di emergenza abitativa urgente.</t>
  </si>
  <si>
    <t>Z27332BC7E</t>
  </si>
  <si>
    <t>16/11/2021</t>
  </si>
  <si>
    <t>13</t>
  </si>
  <si>
    <t>08/11/2021</t>
  </si>
  <si>
    <t>Ordinativo Numero 48 - 3 - BOSSO Silvano  - C.Resp. 3 - VENDITA PRODOTTI DA FORNO IN OCCASIONE FIERA DI SAN MARTINO</t>
  </si>
  <si>
    <t>ZE333CCDD5</t>
  </si>
  <si>
    <t>12/11/2021</t>
  </si>
  <si>
    <t>ASSOCIAZIONE STUPINIGI E' ...</t>
  </si>
  <si>
    <t>94063110012</t>
  </si>
  <si>
    <t>11/12/2021</t>
  </si>
  <si>
    <t>BORGESE Giuseppe - C.Resp. 7</t>
  </si>
  <si>
    <t>NO</t>
  </si>
  <si>
    <t>*</t>
  </si>
  <si>
    <t>03/12/2021</t>
  </si>
  <si>
    <t>106</t>
  </si>
  <si>
    <t>23/11/2021</t>
  </si>
  <si>
    <t>Ordinativo Numero 29 - 6 - BRUNATTI Luca - C.Resp. 6 - BUSTE INTESTATE 18X24</t>
  </si>
  <si>
    <t>Z85340DE44</t>
  </si>
  <si>
    <t>02/12/2021</t>
  </si>
  <si>
    <t>gTgrafica di EMANUEL TAVERNA</t>
  </si>
  <si>
    <t>09476990016</t>
  </si>
  <si>
    <t>TVRMNL75B10L219S</t>
  </si>
  <si>
    <t>BRUNATTI Luca - C.Resp. 6</t>
  </si>
  <si>
    <t>31/12/2021</t>
  </si>
  <si>
    <t>06/10/2021</t>
  </si>
  <si>
    <t>4/70</t>
  </si>
  <si>
    <t>20/09/2021</t>
  </si>
  <si>
    <t>Acquisto software per backup posta elettronica.</t>
  </si>
  <si>
    <t>Z6431EA6B0</t>
  </si>
  <si>
    <t>MESSA UFFICIO SRL</t>
  </si>
  <si>
    <t>05952990017</t>
  </si>
  <si>
    <t>20/10/2021</t>
  </si>
  <si>
    <t>18/11/2021</t>
  </si>
  <si>
    <t>2021130000458</t>
  </si>
  <si>
    <t>29/10/2021</t>
  </si>
  <si>
    <t>ACQUISTO MATERIALE DI ARREDO URBANO (FONTANA+CESTINI)</t>
  </si>
  <si>
    <t>Z9932E1784</t>
  </si>
  <si>
    <t>02/11/2021</t>
  </si>
  <si>
    <t>METALCO SRL</t>
  </si>
  <si>
    <t>04299810269</t>
  </si>
  <si>
    <t>ROCCIA Marco - C.Resp. 2</t>
  </si>
  <si>
    <t>16/06/2020</t>
  </si>
  <si>
    <t>1/FE</t>
  </si>
  <si>
    <t>15/06/2020</t>
  </si>
  <si>
    <t>Ordinativo Numero 24 - 3 - BOSSO Silvano  - C.Resp. 3 - Mensola 60x40 con reggimensole</t>
  </si>
  <si>
    <t>Z552CF2AE6</t>
  </si>
  <si>
    <t>MONTELLA CORRADO</t>
  </si>
  <si>
    <t>11729210010</t>
  </si>
  <si>
    <t>MNTCRD66B21L083E</t>
  </si>
  <si>
    <t>15/07/2020</t>
  </si>
  <si>
    <t>2/FE</t>
  </si>
  <si>
    <t>Ordinativo Numero 4 - 4 - TUNINETTI Antonella - C.Resp. 4 - Vetrata fissa con vetro di sicurezza, telaio in legno e mensola sotta da 60 cm di profondità</t>
  </si>
  <si>
    <t>Z442CF1C83</t>
  </si>
  <si>
    <t>ZIGIOTTI Arianna  - C.Resp. 4</t>
  </si>
  <si>
    <t>22/07/2020</t>
  </si>
  <si>
    <t>3/FE</t>
  </si>
  <si>
    <t>MISURE DI PROTEZIONE CONTRO IL COVID-19 - FORNITURA BANCONE UFFICIO TRIBUTI E MENSOLA SPORTELLO PROTOCOLLO</t>
  </si>
  <si>
    <t>Z4F2D4B114</t>
  </si>
  <si>
    <t>14/08/2020</t>
  </si>
  <si>
    <t>19/11/2021</t>
  </si>
  <si>
    <t>2070893</t>
  </si>
  <si>
    <t>Ordinativo Numero 28 - 6 - BRUNATTI Luca - C.Resp. 6 - MASCHERINE FFP2</t>
  </si>
  <si>
    <t>Z6F33EC3F1</t>
  </si>
  <si>
    <t>OFFICE DEPOT ITALIAS.r.l.</t>
  </si>
  <si>
    <t>03675290286</t>
  </si>
  <si>
    <t>18/12/2021</t>
  </si>
  <si>
    <t>30/11/2021</t>
  </si>
  <si>
    <t>1021296593</t>
  </si>
  <si>
    <t>30070173-011</t>
  </si>
  <si>
    <t>ZE0307975F</t>
  </si>
  <si>
    <t>24/11/2021</t>
  </si>
  <si>
    <t>POSTE ITALIANE SPA</t>
  </si>
  <si>
    <t>01114601006</t>
  </si>
  <si>
    <t>97103880585</t>
  </si>
  <si>
    <t>23/12/2021</t>
  </si>
  <si>
    <t>1021300580</t>
  </si>
  <si>
    <t>30070173-012</t>
  </si>
  <si>
    <t>25/11/2021</t>
  </si>
  <si>
    <t>24/12/2021</t>
  </si>
  <si>
    <t>2100017433-PA</t>
  </si>
  <si>
    <t>16/09/2021</t>
  </si>
  <si>
    <t>Bolletta Servizio Idrico relativa al periodo 23/02/2021 - 15/09/2021</t>
  </si>
  <si>
    <t>SOCIETA' METROPOLITANA ACQUE TORINO S.p.A (SMAT)</t>
  </si>
  <si>
    <t>07937540016</t>
  </si>
  <si>
    <t>16/10/2021</t>
  </si>
  <si>
    <t>2100017434-PA</t>
  </si>
  <si>
    <t>Bolletta Servizio Idrico relativa al periodo 22/02/2021 - 15/09/2021</t>
  </si>
  <si>
    <t>2100017435-PA</t>
  </si>
  <si>
    <t>2100017440-PA</t>
  </si>
  <si>
    <t>29/11/2021</t>
  </si>
  <si>
    <t>1000000421</t>
  </si>
  <si>
    <t>26/11/2021</t>
  </si>
  <si>
    <t>Servizio di Tesoreria Comunale - ANNO 2021</t>
  </si>
  <si>
    <t>Z641C08632</t>
  </si>
  <si>
    <t>Unicredit SpA</t>
  </si>
  <si>
    <t>00348170101</t>
  </si>
  <si>
    <t>29/12/2021</t>
  </si>
  <si>
    <t>TOTALI: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</si>
</sst>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6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7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6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8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4" fontId="0" fillId="29" borderId="22" xfId="0" applyNumberFormat="1" applyFont="1" applyFill="1" applyBorder="1" applyAlignment="1">
      <alignment horizontal="right" vertical="center"/>
    </xf>
    <xf numFmtId="0" fontId="0" fillId="29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9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6" borderId="14" xfId="0" applyNumberFormat="1" applyFont="1" applyFill="1" applyBorder="1" applyAlignment="1">
      <alignment horizontal="right" vertical="center"/>
    </xf>
    <xf numFmtId="49" fontId="21" fillId="30" borderId="14" xfId="53" applyNumberFormat="1" applyFont="1" applyFill="1" applyBorder="1" applyAlignment="1" applyProtection="1">
      <alignment horizontal="center" vertical="center"/>
      <protection/>
    </xf>
    <xf numFmtId="49" fontId="21" fillId="31" borderId="14" xfId="48" applyNumberFormat="1" applyFont="1" applyFill="1" applyBorder="1" applyAlignment="1" applyProtection="1">
      <alignment horizontal="center" vertical="center" wrapText="1"/>
      <protection/>
    </xf>
    <xf numFmtId="0" fontId="2" fillId="0" borderId="14" xfId="48" applyNumberFormat="1" applyBorder="1" applyAlignment="1" applyProtection="1">
      <alignment horizontal="center" vertical="center"/>
      <protection/>
    </xf>
    <xf numFmtId="0" fontId="21" fillId="0" borderId="14" xfId="48" applyNumberFormat="1" applyFont="1" applyBorder="1" applyAlignment="1" applyProtection="1">
      <alignment horizontal="center" vertical="center"/>
      <protection/>
    </xf>
    <xf numFmtId="49" fontId="21" fillId="0" borderId="14" xfId="48" applyNumberFormat="1" applyFont="1" applyBorder="1" applyAlignment="1" applyProtection="1">
      <alignment horizontal="center" vertical="center"/>
      <protection/>
    </xf>
    <xf numFmtId="0" fontId="21" fillId="0" borderId="14" xfId="48" applyNumberFormat="1" applyFont="1" applyBorder="1" applyAlignment="1" applyProtection="1">
      <alignment horizontal="left" vertical="center"/>
      <protection/>
    </xf>
    <xf numFmtId="4" fontId="21" fillId="0" borderId="14" xfId="48" applyNumberFormat="1" applyFont="1" applyBorder="1" applyAlignment="1" applyProtection="1">
      <alignment horizontal="right" vertical="center"/>
      <protection/>
    </xf>
    <xf numFmtId="4" fontId="21" fillId="0" borderId="14" xfId="48" applyNumberFormat="1" applyFont="1" applyBorder="1" applyAlignment="1" applyProtection="1">
      <alignment horizontal="center" vertical="center"/>
      <protection/>
    </xf>
    <xf numFmtId="0" fontId="21" fillId="0" borderId="14" xfId="53" applyNumberFormat="1" applyFont="1" applyFill="1" applyBorder="1" applyAlignment="1" applyProtection="1">
      <alignment horizontal="center" vertical="center" wrapText="1"/>
      <protection/>
    </xf>
    <xf numFmtId="49" fontId="21" fillId="0" borderId="14" xfId="48" applyNumberFormat="1" applyFont="1" applyBorder="1" applyAlignment="1" applyProtection="1" quotePrefix="1">
      <alignment horizontal="left" vertical="center"/>
      <protection/>
    </xf>
    <xf numFmtId="0" fontId="21" fillId="0" borderId="14" xfId="48" applyNumberFormat="1" applyFont="1" applyBorder="1" applyAlignment="1" applyProtection="1" quotePrefix="1">
      <alignment horizontal="center" vertical="center"/>
      <protection/>
    </xf>
    <xf numFmtId="0" fontId="21" fillId="0" borderId="14" xfId="48" applyNumberFormat="1" applyFont="1" applyFill="1" applyBorder="1" applyAlignment="1" applyProtection="1">
      <alignment horizontal="left" vertical="center"/>
      <protection/>
    </xf>
    <xf numFmtId="4" fontId="21" fillId="0" borderId="14" xfId="48" applyNumberFormat="1" applyFont="1" applyFill="1" applyBorder="1" applyAlignment="1" applyProtection="1">
      <alignment horizontal="right" vertical="center"/>
      <protection/>
    </xf>
    <xf numFmtId="0" fontId="37" fillId="0" borderId="14" xfId="48" applyNumberFormat="1" applyFont="1" applyFill="1" applyBorder="1" applyAlignment="1" applyProtection="1">
      <alignment horizontal="left" vertical="center"/>
      <protection/>
    </xf>
    <xf numFmtId="4" fontId="37" fillId="0" borderId="14" xfId="48" applyNumberFormat="1" applyFont="1" applyFill="1" applyBorder="1" applyAlignment="1" applyProtection="1">
      <alignment vertical="center"/>
      <protection/>
    </xf>
    <xf numFmtId="4" fontId="37" fillId="0" borderId="14" xfId="48" applyNumberFormat="1" applyFont="1" applyBorder="1" applyAlignment="1" applyProtection="1">
      <alignment horizontal="right" vertical="center"/>
      <protection/>
    </xf>
    <xf numFmtId="0" fontId="21" fillId="32" borderId="14" xfId="48" applyNumberFormat="1" applyFont="1" applyFill="1" applyBorder="1" applyAlignment="1" applyProtection="1">
      <alignment horizontal="center" vertical="center"/>
      <protection/>
    </xf>
    <xf numFmtId="49" fontId="21" fillId="32" borderId="14" xfId="48" applyNumberFormat="1" applyFont="1" applyFill="1" applyBorder="1" applyAlignment="1" applyProtection="1">
      <alignment horizontal="center" vertical="center"/>
      <protection/>
    </xf>
    <xf numFmtId="49" fontId="21" fillId="32" borderId="14" xfId="48" applyNumberFormat="1" applyFont="1" applyFill="1" applyBorder="1" applyAlignment="1" applyProtection="1" quotePrefix="1">
      <alignment horizontal="left" vertical="center"/>
      <protection/>
    </xf>
    <xf numFmtId="0" fontId="21" fillId="32" borderId="14" xfId="48" applyNumberFormat="1" applyFont="1" applyFill="1" applyBorder="1" applyAlignment="1" applyProtection="1">
      <alignment horizontal="left" vertical="center"/>
      <protection/>
    </xf>
    <xf numFmtId="4" fontId="21" fillId="32" borderId="14" xfId="48" applyNumberFormat="1" applyFont="1" applyFill="1" applyBorder="1" applyAlignment="1" applyProtection="1">
      <alignment horizontal="right" vertical="center"/>
      <protection/>
    </xf>
    <xf numFmtId="4" fontId="21" fillId="32" borderId="14" xfId="48" applyNumberFormat="1" applyFont="1" applyFill="1" applyBorder="1" applyAlignment="1" applyProtection="1">
      <alignment horizontal="center" vertical="center"/>
      <protection/>
    </xf>
    <xf numFmtId="0" fontId="21" fillId="32" borderId="14" xfId="48" applyNumberFormat="1" applyFont="1" applyFill="1" applyBorder="1" applyAlignment="1" applyProtection="1" quotePrefix="1">
      <alignment horizontal="center" vertical="center"/>
      <protection/>
    </xf>
    <xf numFmtId="0" fontId="21" fillId="32" borderId="14" xfId="53" applyNumberFormat="1" applyFont="1" applyFill="1" applyBorder="1" applyAlignment="1" applyProtection="1">
      <alignment horizontal="center" vertical="center" wrapText="1"/>
      <protection/>
    </xf>
    <xf numFmtId="0" fontId="2" fillId="32" borderId="14" xfId="48" applyNumberFormat="1" applyFill="1" applyBorder="1" applyAlignment="1" applyProtection="1">
      <alignment horizontal="center" vertical="center"/>
      <protection/>
    </xf>
    <xf numFmtId="0" fontId="21" fillId="28" borderId="14" xfId="48" applyNumberFormat="1" applyFont="1" applyFill="1" applyBorder="1" applyAlignment="1" applyProtection="1">
      <alignment horizontal="center" vertical="center"/>
      <protection/>
    </xf>
    <xf numFmtId="49" fontId="21" fillId="28" borderId="14" xfId="48" applyNumberFormat="1" applyFont="1" applyFill="1" applyBorder="1" applyAlignment="1" applyProtection="1">
      <alignment horizontal="center" vertical="center"/>
      <protection/>
    </xf>
    <xf numFmtId="49" fontId="21" fillId="28" borderId="14" xfId="48" applyNumberFormat="1" applyFont="1" applyFill="1" applyBorder="1" applyAlignment="1" applyProtection="1" quotePrefix="1">
      <alignment horizontal="left" vertical="center"/>
      <protection/>
    </xf>
    <xf numFmtId="0" fontId="21" fillId="28" borderId="14" xfId="48" applyNumberFormat="1" applyFont="1" applyFill="1" applyBorder="1" applyAlignment="1" applyProtection="1">
      <alignment horizontal="left" vertical="center"/>
      <protection/>
    </xf>
    <xf numFmtId="4" fontId="21" fillId="28" borderId="14" xfId="48" applyNumberFormat="1" applyFont="1" applyFill="1" applyBorder="1" applyAlignment="1" applyProtection="1">
      <alignment horizontal="right" vertical="center"/>
      <protection/>
    </xf>
    <xf numFmtId="4" fontId="21" fillId="28" borderId="14" xfId="48" applyNumberFormat="1" applyFont="1" applyFill="1" applyBorder="1" applyAlignment="1" applyProtection="1">
      <alignment horizontal="center" vertical="center"/>
      <protection/>
    </xf>
    <xf numFmtId="0" fontId="21" fillId="28" borderId="14" xfId="48" applyNumberFormat="1" applyFont="1" applyFill="1" applyBorder="1" applyAlignment="1" applyProtection="1" quotePrefix="1">
      <alignment horizontal="center" vertical="center"/>
      <protection/>
    </xf>
    <xf numFmtId="0" fontId="21" fillId="28" borderId="14" xfId="53" applyNumberFormat="1" applyFont="1" applyFill="1" applyBorder="1" applyAlignment="1" applyProtection="1">
      <alignment horizontal="center" vertical="center" wrapText="1"/>
      <protection/>
    </xf>
    <xf numFmtId="0" fontId="2" fillId="28" borderId="14" xfId="48" applyNumberFormat="1" applyFill="1" applyBorder="1" applyAlignment="1" applyProtection="1">
      <alignment horizontal="center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3" borderId="21" xfId="0" applyFill="1" applyBorder="1" applyAlignment="1" applyProtection="1">
      <alignment horizontal="left"/>
      <protection/>
    </xf>
    <xf numFmtId="0" fontId="2" fillId="28" borderId="22" xfId="48" applyNumberFormat="1" applyFont="1" applyFill="1" applyBorder="1" applyAlignment="1" applyProtection="1">
      <alignment horizontal="center" vertical="center"/>
      <protection/>
    </xf>
    <xf numFmtId="0" fontId="2" fillId="28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2" borderId="22" xfId="48" applyNumberFormat="1" applyFont="1" applyFill="1" applyBorder="1" applyAlignment="1" applyProtection="1">
      <alignment horizontal="center" vertical="center"/>
      <protection/>
    </xf>
    <xf numFmtId="0" fontId="0" fillId="32" borderId="20" xfId="0" applyFill="1" applyBorder="1" applyAlignment="1" applyProtection="1">
      <alignment/>
      <protection/>
    </xf>
    <xf numFmtId="0" fontId="0" fillId="32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28" borderId="20" xfId="0" applyFill="1" applyBorder="1" applyAlignment="1">
      <alignment horizontal="left"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17" fillId="0" borderId="32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0" fillId="28" borderId="21" xfId="0" applyFill="1" applyBorder="1" applyAlignment="1">
      <alignment horizontal="left"/>
    </xf>
    <xf numFmtId="0" fontId="17" fillId="32" borderId="14" xfId="48" applyNumberFormat="1" applyFont="1" applyFill="1" applyBorder="1" applyAlignment="1" applyProtection="1">
      <alignment horizontal="center" vertical="center"/>
      <protection/>
    </xf>
    <xf numFmtId="0" fontId="17" fillId="32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29" borderId="13" xfId="48" applyNumberFormat="1" applyFont="1" applyFill="1" applyBorder="1" applyAlignment="1" applyProtection="1">
      <alignment horizontal="left" vertical="center"/>
      <protection/>
    </xf>
    <xf numFmtId="0" fontId="17" fillId="29" borderId="23" xfId="48" applyNumberFormat="1" applyFont="1" applyFill="1" applyBorder="1" applyAlignment="1" applyProtection="1">
      <alignment horizontal="left" vertical="center"/>
      <protection/>
    </xf>
    <xf numFmtId="0" fontId="2" fillId="29" borderId="22" xfId="48" applyNumberFormat="1" applyFont="1" applyFill="1" applyBorder="1" applyAlignment="1" applyProtection="1">
      <alignment horizontal="left" vertical="center"/>
      <protection/>
    </xf>
    <xf numFmtId="0" fontId="2" fillId="29" borderId="20" xfId="48" applyNumberFormat="1" applyFont="1" applyFill="1" applyBorder="1" applyAlignment="1" applyProtection="1">
      <alignment horizontal="left" vertical="center"/>
      <protection/>
    </xf>
    <xf numFmtId="0" fontId="2" fillId="29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s="62" customFormat="1" ht="22.5" customHeight="1">
      <c r="A2" s="243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51" t="s">
        <v>12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6" t="s">
        <v>55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5" t="s">
        <v>13</v>
      </c>
      <c r="AB4" s="252"/>
      <c r="AC4" s="252"/>
      <c r="AD4" s="252"/>
      <c r="AE4" s="252"/>
      <c r="AF4" s="252"/>
      <c r="AG4" s="256"/>
      <c r="AH4" s="32">
        <v>30</v>
      </c>
    </row>
    <row r="5" spans="1:34" s="15" customFormat="1" ht="22.5" customHeight="1">
      <c r="A5" s="246" t="s">
        <v>14</v>
      </c>
      <c r="B5" s="254"/>
      <c r="C5" s="247"/>
      <c r="D5" s="246" t="s">
        <v>15</v>
      </c>
      <c r="E5" s="254"/>
      <c r="F5" s="254"/>
      <c r="G5" s="254"/>
      <c r="H5" s="247"/>
      <c r="I5" s="246" t="s">
        <v>16</v>
      </c>
      <c r="J5" s="254"/>
      <c r="K5" s="247"/>
      <c r="L5" s="246" t="s">
        <v>1</v>
      </c>
      <c r="M5" s="254"/>
      <c r="N5" s="254"/>
      <c r="O5" s="246" t="s">
        <v>17</v>
      </c>
      <c r="P5" s="247"/>
      <c r="Q5" s="246" t="s">
        <v>18</v>
      </c>
      <c r="R5" s="254"/>
      <c r="S5" s="254"/>
      <c r="T5" s="247"/>
      <c r="U5" s="246" t="s">
        <v>19</v>
      </c>
      <c r="V5" s="254"/>
      <c r="W5" s="254"/>
      <c r="X5" s="58" t="s">
        <v>47</v>
      </c>
      <c r="Y5" s="246" t="s">
        <v>20</v>
      </c>
      <c r="Z5" s="247"/>
      <c r="AA5" s="248" t="s">
        <v>41</v>
      </c>
      <c r="AB5" s="249"/>
      <c r="AC5" s="249"/>
      <c r="AD5" s="249"/>
      <c r="AE5" s="249"/>
      <c r="AF5" s="249"/>
      <c r="AG5" s="249"/>
      <c r="AH5" s="25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40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3" t="s">
        <v>54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59"/>
      <c r="P3" s="259"/>
      <c r="Q3" s="259"/>
      <c r="R3" s="260"/>
    </row>
    <row r="4" spans="1:18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60"/>
    </row>
    <row r="5" spans="1:18" s="62" customFormat="1" ht="22.5" customHeight="1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61" t="s">
        <v>13</v>
      </c>
      <c r="L5" s="262"/>
      <c r="M5" s="262"/>
      <c r="N5" s="262"/>
      <c r="O5" s="262"/>
      <c r="P5" s="262"/>
      <c r="Q5" s="26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2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48" t="s">
        <v>57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4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5"/>
      <c r="AE4" s="275"/>
      <c r="AF4" s="275"/>
      <c r="AG4" s="275"/>
      <c r="AH4" s="276"/>
      <c r="AI4" s="269"/>
    </row>
    <row r="5" spans="1:35" s="90" customFormat="1" ht="22.5" customHeight="1">
      <c r="A5" s="248" t="s">
        <v>14</v>
      </c>
      <c r="B5" s="266"/>
      <c r="C5" s="267"/>
      <c r="D5" s="248" t="s">
        <v>15</v>
      </c>
      <c r="E5" s="266"/>
      <c r="F5" s="266"/>
      <c r="G5" s="266"/>
      <c r="H5" s="266"/>
      <c r="I5" s="266"/>
      <c r="J5" s="266"/>
      <c r="K5" s="267"/>
      <c r="L5" s="248" t="s">
        <v>16</v>
      </c>
      <c r="M5" s="266"/>
      <c r="N5" s="267"/>
      <c r="O5" s="248" t="s">
        <v>1</v>
      </c>
      <c r="P5" s="266"/>
      <c r="Q5" s="266"/>
      <c r="R5" s="248" t="s">
        <v>17</v>
      </c>
      <c r="S5" s="267"/>
      <c r="T5" s="248" t="s">
        <v>18</v>
      </c>
      <c r="U5" s="266"/>
      <c r="V5" s="266"/>
      <c r="W5" s="267"/>
      <c r="X5" s="248" t="s">
        <v>19</v>
      </c>
      <c r="Y5" s="266"/>
      <c r="Z5" s="266"/>
      <c r="AA5" s="103" t="s">
        <v>47</v>
      </c>
      <c r="AB5" s="248" t="s">
        <v>20</v>
      </c>
      <c r="AC5" s="267"/>
      <c r="AD5" s="248" t="s">
        <v>64</v>
      </c>
      <c r="AE5" s="268"/>
      <c r="AF5" s="268"/>
      <c r="AG5" s="268"/>
      <c r="AH5" s="268"/>
      <c r="AI5" s="269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64"/>
      <c r="AK6" s="265"/>
      <c r="AL6" s="26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40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6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3" t="s">
        <v>56</v>
      </c>
      <c r="B3" s="244"/>
      <c r="C3" s="244"/>
      <c r="D3" s="244"/>
      <c r="E3" s="244"/>
      <c r="F3" s="244"/>
      <c r="G3" s="244"/>
      <c r="H3" s="244"/>
      <c r="I3" s="244"/>
      <c r="J3" s="244"/>
      <c r="K3" s="259"/>
      <c r="L3" s="259"/>
      <c r="M3" s="259"/>
      <c r="N3" s="259"/>
      <c r="O3" s="260"/>
    </row>
    <row r="4" spans="1:15" ht="22.5" customHeight="1">
      <c r="A4" s="243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62" customFormat="1" ht="22.5" customHeight="1">
      <c r="A5" s="257" t="s">
        <v>63</v>
      </c>
      <c r="B5" s="258"/>
      <c r="C5" s="258"/>
      <c r="D5" s="258"/>
      <c r="E5" s="258"/>
      <c r="F5" s="258"/>
      <c r="G5" s="258"/>
      <c r="H5" s="258"/>
      <c r="I5" s="258"/>
      <c r="J5" s="258"/>
      <c r="K5" s="277" t="s">
        <v>64</v>
      </c>
      <c r="L5" s="278"/>
      <c r="M5" s="278"/>
      <c r="N5" s="278"/>
      <c r="O5" s="2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88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5"/>
    </row>
    <row r="3" spans="1:13" s="90" customFormat="1" ht="22.5" customHeight="1">
      <c r="A3" s="296" t="s">
        <v>101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8"/>
    </row>
    <row r="4" spans="1:13" s="90" customFormat="1" ht="22.5" customHeight="1">
      <c r="A4" s="98"/>
      <c r="B4" s="101"/>
      <c r="C4" s="177"/>
      <c r="D4" s="177"/>
      <c r="E4" s="140"/>
      <c r="F4" s="177"/>
      <c r="J4" s="176"/>
      <c r="K4" s="163"/>
      <c r="L4" s="163"/>
      <c r="M4" s="162"/>
    </row>
    <row r="5" spans="1:15" s="90" customFormat="1" ht="32.25" customHeight="1">
      <c r="A5" s="291" t="s">
        <v>100</v>
      </c>
      <c r="B5" s="292"/>
      <c r="C5" s="184" t="s">
        <v>99</v>
      </c>
      <c r="D5" s="183"/>
      <c r="E5" s="182" t="str">
        <f>IF(OR(L13="SI",L15="SI"),"SI","NO")</f>
        <v>SI</v>
      </c>
      <c r="F5" s="159"/>
      <c r="G5" s="159"/>
      <c r="H5" s="159"/>
      <c r="I5" s="159"/>
      <c r="J5" s="159"/>
      <c r="K5" s="159"/>
      <c r="L5" s="159"/>
      <c r="M5" s="157"/>
      <c r="N5" s="300" t="s">
        <v>98</v>
      </c>
      <c r="O5" s="301"/>
    </row>
    <row r="6" spans="1:13" s="90" customFormat="1" ht="22.5" customHeight="1">
      <c r="A6" s="98"/>
      <c r="B6" s="101"/>
      <c r="C6" s="102"/>
      <c r="D6" s="177"/>
      <c r="E6" s="181"/>
      <c r="F6" s="177"/>
      <c r="J6" s="176"/>
      <c r="K6" s="163"/>
      <c r="L6" s="163"/>
      <c r="M6" s="162"/>
    </row>
    <row r="7" spans="1:16" s="90" customFormat="1" ht="22.5" customHeight="1">
      <c r="A7" s="281" t="s">
        <v>97</v>
      </c>
      <c r="B7" s="285"/>
      <c r="C7" s="161">
        <f>Debiti!G6</f>
        <v>13402.630000000001</v>
      </c>
      <c r="D7" s="159"/>
      <c r="E7" s="305" t="s">
        <v>111</v>
      </c>
      <c r="F7" s="306"/>
      <c r="G7" s="306"/>
      <c r="H7" s="97"/>
      <c r="I7" s="180"/>
      <c r="J7" s="179"/>
      <c r="K7" s="97"/>
      <c r="L7" s="170"/>
      <c r="M7" s="178"/>
      <c r="N7" s="300" t="s">
        <v>96</v>
      </c>
      <c r="O7" s="301"/>
      <c r="P7" s="301"/>
    </row>
    <row r="8" spans="1:13" s="90" customFormat="1" ht="22.5" customHeight="1">
      <c r="A8" s="98"/>
      <c r="B8" s="101"/>
      <c r="C8" s="102"/>
      <c r="D8" s="177"/>
      <c r="E8" s="140"/>
      <c r="F8" s="102"/>
      <c r="G8" s="99"/>
      <c r="J8" s="176"/>
      <c r="K8" s="163"/>
      <c r="L8" s="163"/>
      <c r="M8" s="162"/>
    </row>
    <row r="9" spans="1:13" s="90" customFormat="1" ht="22.5" customHeight="1">
      <c r="A9" s="293" t="s">
        <v>95</v>
      </c>
      <c r="B9" s="299"/>
      <c r="C9" s="171">
        <f>ElencoFatture!O6</f>
        <v>0</v>
      </c>
      <c r="D9" s="172"/>
      <c r="E9" s="293" t="s">
        <v>89</v>
      </c>
      <c r="F9" s="294" t="s">
        <v>94</v>
      </c>
      <c r="G9" s="175">
        <f>C9/100*5</f>
        <v>0</v>
      </c>
      <c r="J9" s="159"/>
      <c r="L9" s="159"/>
      <c r="M9" s="157"/>
    </row>
    <row r="10" spans="1:13" s="90" customFormat="1" ht="22.5" customHeight="1">
      <c r="A10" s="293" t="s">
        <v>93</v>
      </c>
      <c r="B10" s="294"/>
      <c r="C10" s="171">
        <f>ElencoFatture!O7</f>
        <v>0</v>
      </c>
      <c r="D10" s="172"/>
      <c r="E10" s="174"/>
      <c r="F10" s="174"/>
      <c r="G10" s="173"/>
      <c r="H10" s="159"/>
      <c r="I10" s="159"/>
      <c r="J10" s="159"/>
      <c r="K10" s="159"/>
      <c r="L10" s="159"/>
      <c r="M10" s="157"/>
    </row>
    <row r="11" spans="1:16" s="90" customFormat="1" ht="22.5" customHeight="1">
      <c r="A11" s="293" t="s">
        <v>92</v>
      </c>
      <c r="B11" s="295"/>
      <c r="C11" s="171">
        <f>ElencoFatture!O8</f>
        <v>0</v>
      </c>
      <c r="D11" s="172"/>
      <c r="E11" s="293" t="s">
        <v>89</v>
      </c>
      <c r="F11" s="299"/>
      <c r="G11" s="171">
        <f>C11/100*5</f>
        <v>0</v>
      </c>
      <c r="H11" s="159"/>
      <c r="I11" s="304"/>
      <c r="J11" s="304"/>
      <c r="K11" s="97"/>
      <c r="L11" s="170"/>
      <c r="M11" s="157"/>
      <c r="N11" s="300" t="s">
        <v>91</v>
      </c>
      <c r="O11" s="301"/>
      <c r="P11" s="301"/>
    </row>
    <row r="12" spans="1:13" s="90" customFormat="1" ht="22.5" customHeight="1">
      <c r="A12" s="168"/>
      <c r="B12" s="167"/>
      <c r="C12" s="165"/>
      <c r="D12" s="130"/>
      <c r="E12" s="166"/>
      <c r="F12" s="165"/>
      <c r="G12" s="164"/>
      <c r="I12" s="99"/>
      <c r="J12" s="101"/>
      <c r="K12" s="163"/>
      <c r="L12" s="100"/>
      <c r="M12" s="162"/>
    </row>
    <row r="13" spans="1:15" s="90" customFormat="1" ht="22.5" customHeight="1">
      <c r="A13" s="281" t="s">
        <v>90</v>
      </c>
      <c r="B13" s="282"/>
      <c r="C13" s="161">
        <f>C11</f>
        <v>0</v>
      </c>
      <c r="D13" s="169"/>
      <c r="E13" s="281" t="s">
        <v>89</v>
      </c>
      <c r="F13" s="282"/>
      <c r="G13" s="160">
        <f>C13/100*5</f>
        <v>0</v>
      </c>
      <c r="H13" s="159"/>
      <c r="I13" s="286" t="s">
        <v>88</v>
      </c>
      <c r="J13" s="287"/>
      <c r="L13" s="158" t="str">
        <f>IF(C7&lt;=G13,"SI","NO")</f>
        <v>NO</v>
      </c>
      <c r="M13" s="157"/>
      <c r="N13" s="302" t="s">
        <v>87</v>
      </c>
      <c r="O13" s="303"/>
    </row>
    <row r="14" spans="1:13" s="90" customFormat="1" ht="22.5" customHeight="1">
      <c r="A14" s="168"/>
      <c r="B14" s="167"/>
      <c r="C14" s="165"/>
      <c r="D14" s="130"/>
      <c r="E14" s="166"/>
      <c r="F14" s="165"/>
      <c r="G14" s="164"/>
      <c r="I14" s="99"/>
      <c r="J14" s="101"/>
      <c r="K14" s="163"/>
      <c r="L14" s="100"/>
      <c r="M14" s="162"/>
    </row>
    <row r="15" spans="1:15" s="90" customFormat="1" ht="22.5" customHeight="1">
      <c r="A15" s="281" t="s">
        <v>86</v>
      </c>
      <c r="B15" s="285"/>
      <c r="C15" s="161">
        <v>0</v>
      </c>
      <c r="D15" s="97"/>
      <c r="E15" s="281" t="s">
        <v>85</v>
      </c>
      <c r="F15" s="282"/>
      <c r="G15" s="160">
        <f>IF(OR(C15=0,C15="0,00"),0,C7/C15)</f>
        <v>0</v>
      </c>
      <c r="H15" s="159"/>
      <c r="I15" s="286" t="s">
        <v>84</v>
      </c>
      <c r="J15" s="287"/>
      <c r="L15" s="158" t="str">
        <f>IF(G15&lt;=0.9,"SI","NO")</f>
        <v>SI</v>
      </c>
      <c r="M15" s="157"/>
      <c r="N15" s="302" t="s">
        <v>83</v>
      </c>
      <c r="O15" s="303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6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83" t="s">
        <v>82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3" ht="15">
      <c r="A19" s="284" t="s">
        <v>81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ht="15">
      <c r="A20" s="280" t="s">
        <v>80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</row>
    <row r="21" spans="1:13" ht="15">
      <c r="A21" s="155" t="s">
        <v>79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</row>
    <row r="22" spans="1:13" ht="15">
      <c r="A22" s="280" t="s">
        <v>78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</row>
    <row r="23" spans="1:13" ht="15">
      <c r="A23" s="280" t="s">
        <v>77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spans="1:13" ht="15">
      <c r="A24" s="280" t="s">
        <v>76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</row>
    <row r="25" spans="1:13" ht="15">
      <c r="A25" s="280" t="s">
        <v>75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</row>
    <row r="26" spans="1:13" ht="15">
      <c r="A26" s="154" t="s">
        <v>74</v>
      </c>
      <c r="B26" s="151"/>
      <c r="C26" s="153"/>
      <c r="D26" s="153"/>
      <c r="E26" s="153"/>
      <c r="F26" s="153"/>
      <c r="G26" s="151"/>
      <c r="H26" s="151"/>
      <c r="I26" s="151"/>
      <c r="J26" s="151"/>
      <c r="K26" s="152"/>
      <c r="L26" s="152"/>
      <c r="M26" s="151"/>
    </row>
    <row r="27" ht="15">
      <c r="A27" s="150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showGridLines="0" tabSelected="1" zoomScalePageLayoutView="0" workbookViewId="0" topLeftCell="BY7">
      <selection activeCell="AC7" sqref="AC1:CU1638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6.7109375" style="120" customWidth="1"/>
    <col min="5" max="5" width="10.7109375" style="119" bestFit="1" customWidth="1"/>
    <col min="6" max="6" width="35.574218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hidden="1" customWidth="1"/>
    <col min="13" max="13" width="8.28125" style="107" hidden="1" customWidth="1"/>
    <col min="14" max="14" width="10.7109375" style="119" hidden="1" customWidth="1"/>
    <col min="15" max="15" width="4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4.00390625" style="119" customWidth="1"/>
    <col min="28" max="28" width="0" style="107" hidden="1" customWidth="1"/>
    <col min="29" max="16384" width="9.140625" style="107" customWidth="1"/>
  </cols>
  <sheetData>
    <row r="1" spans="1:27" s="90" customFormat="1" ht="22.5" customHeight="1">
      <c r="A1" s="270" t="s">
        <v>112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21"/>
    </row>
    <row r="3" spans="1:27" s="90" customFormat="1" ht="22.5" customHeight="1">
      <c r="A3" s="296" t="s">
        <v>113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9"/>
    </row>
    <row r="4" spans="1:27" s="90" customFormat="1" ht="22.5" customHeight="1">
      <c r="A4" s="204" t="s">
        <v>114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38"/>
    </row>
    <row r="5" spans="1:27" s="90" customFormat="1" ht="22.5" customHeight="1">
      <c r="A5" s="291" t="s">
        <v>72</v>
      </c>
      <c r="B5" s="307"/>
      <c r="C5" s="307"/>
      <c r="D5" s="307"/>
      <c r="E5" s="307"/>
      <c r="F5" s="313"/>
      <c r="G5" s="145">
        <f>(G28)</f>
        <v>14378.140000000001</v>
      </c>
      <c r="H5" s="137"/>
      <c r="I5" s="137"/>
      <c r="J5" s="137"/>
      <c r="K5" s="137"/>
      <c r="L5" s="137"/>
      <c r="M5" s="137"/>
      <c r="N5" s="137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38"/>
    </row>
    <row r="6" spans="1:27" s="90" customFormat="1" ht="22.5" customHeight="1">
      <c r="A6" s="291" t="s">
        <v>115</v>
      </c>
      <c r="B6" s="307"/>
      <c r="C6" s="307"/>
      <c r="D6" s="307"/>
      <c r="E6" s="307"/>
      <c r="F6" s="307"/>
      <c r="G6" s="205">
        <f>(J28)</f>
        <v>13402.630000000001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38"/>
    </row>
    <row r="7" spans="1:27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143"/>
    </row>
    <row r="8" spans="1:27" s="90" customFormat="1" ht="22.5" customHeight="1">
      <c r="A8" s="310" t="s">
        <v>14</v>
      </c>
      <c r="B8" s="311"/>
      <c r="C8" s="312"/>
      <c r="D8" s="310" t="s">
        <v>15</v>
      </c>
      <c r="E8" s="311"/>
      <c r="F8" s="311"/>
      <c r="G8" s="311"/>
      <c r="H8" s="311"/>
      <c r="I8" s="311"/>
      <c r="J8" s="311"/>
      <c r="K8" s="312"/>
      <c r="L8" s="310" t="s">
        <v>16</v>
      </c>
      <c r="M8" s="311"/>
      <c r="N8" s="312"/>
      <c r="O8" s="310" t="s">
        <v>1</v>
      </c>
      <c r="P8" s="311"/>
      <c r="Q8" s="311"/>
      <c r="R8" s="310" t="s">
        <v>17</v>
      </c>
      <c r="S8" s="312"/>
      <c r="T8" s="310" t="s">
        <v>18</v>
      </c>
      <c r="U8" s="311"/>
      <c r="V8" s="311"/>
      <c r="W8" s="312"/>
      <c r="X8" s="310" t="s">
        <v>19</v>
      </c>
      <c r="Y8" s="311"/>
      <c r="Z8" s="311"/>
      <c r="AA8" s="200" t="s">
        <v>71</v>
      </c>
    </row>
    <row r="9" spans="1:27" s="208" customFormat="1" ht="36" customHeight="1">
      <c r="A9" s="104" t="s">
        <v>21</v>
      </c>
      <c r="B9" s="104" t="s">
        <v>22</v>
      </c>
      <c r="C9" s="206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206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207" t="s">
        <v>70</v>
      </c>
    </row>
    <row r="10" spans="1:28" s="239" customFormat="1" ht="15">
      <c r="A10" s="231">
        <v>2021</v>
      </c>
      <c r="B10" s="231">
        <v>1477</v>
      </c>
      <c r="C10" s="232" t="s">
        <v>218</v>
      </c>
      <c r="D10" s="233" t="s">
        <v>219</v>
      </c>
      <c r="E10" s="232" t="s">
        <v>220</v>
      </c>
      <c r="F10" s="234" t="s">
        <v>221</v>
      </c>
      <c r="G10" s="235">
        <v>7000</v>
      </c>
      <c r="H10" s="235">
        <v>0</v>
      </c>
      <c r="I10" s="236" t="s">
        <v>140</v>
      </c>
      <c r="J10" s="235">
        <f aca="true" t="shared" si="0" ref="J10:J26">IF(I10="SI",G10-H10,G10)</f>
        <v>7000</v>
      </c>
      <c r="K10" s="237" t="s">
        <v>222</v>
      </c>
      <c r="L10" s="231">
        <v>2021</v>
      </c>
      <c r="M10" s="231">
        <v>12647</v>
      </c>
      <c r="N10" s="232" t="s">
        <v>218</v>
      </c>
      <c r="O10" s="234" t="s">
        <v>223</v>
      </c>
      <c r="P10" s="232" t="s">
        <v>224</v>
      </c>
      <c r="Q10" s="232" t="s">
        <v>224</v>
      </c>
      <c r="R10" s="231">
        <v>4</v>
      </c>
      <c r="S10" s="234" t="s">
        <v>182</v>
      </c>
      <c r="T10" s="231">
        <v>1010303</v>
      </c>
      <c r="U10" s="231">
        <v>250</v>
      </c>
      <c r="V10" s="231">
        <v>1560</v>
      </c>
      <c r="W10" s="231">
        <v>1</v>
      </c>
      <c r="X10" s="238">
        <v>2021</v>
      </c>
      <c r="Y10" s="238">
        <v>116</v>
      </c>
      <c r="Z10" s="238">
        <v>0</v>
      </c>
      <c r="AA10" s="232" t="s">
        <v>225</v>
      </c>
      <c r="AB10" s="239" t="e">
        <f>IF(O10=#REF!,0,1)</f>
        <v>#REF!</v>
      </c>
    </row>
    <row r="11" spans="1:28" s="239" customFormat="1" ht="15">
      <c r="A11" s="231">
        <v>2021</v>
      </c>
      <c r="B11" s="231">
        <v>1478</v>
      </c>
      <c r="C11" s="232" t="s">
        <v>161</v>
      </c>
      <c r="D11" s="233" t="s">
        <v>162</v>
      </c>
      <c r="E11" s="232" t="s">
        <v>163</v>
      </c>
      <c r="F11" s="234" t="s">
        <v>164</v>
      </c>
      <c r="G11" s="235">
        <v>4373.7</v>
      </c>
      <c r="H11" s="235">
        <v>788.7</v>
      </c>
      <c r="I11" s="236" t="s">
        <v>120</v>
      </c>
      <c r="J11" s="235">
        <f t="shared" si="0"/>
        <v>3585</v>
      </c>
      <c r="K11" s="237" t="s">
        <v>165</v>
      </c>
      <c r="L11" s="231">
        <v>2021</v>
      </c>
      <c r="M11" s="231">
        <v>11293</v>
      </c>
      <c r="N11" s="232" t="s">
        <v>166</v>
      </c>
      <c r="O11" s="234" t="s">
        <v>167</v>
      </c>
      <c r="P11" s="232" t="s">
        <v>168</v>
      </c>
      <c r="Q11" s="232" t="s">
        <v>168</v>
      </c>
      <c r="R11" s="231">
        <v>2</v>
      </c>
      <c r="S11" s="234" t="s">
        <v>169</v>
      </c>
      <c r="T11" s="231">
        <v>2090605</v>
      </c>
      <c r="U11" s="231">
        <v>9070</v>
      </c>
      <c r="V11" s="231">
        <v>28564</v>
      </c>
      <c r="W11" s="231">
        <v>1</v>
      </c>
      <c r="X11" s="238">
        <v>2021</v>
      </c>
      <c r="Y11" s="238">
        <v>466</v>
      </c>
      <c r="Z11" s="238">
        <v>0</v>
      </c>
      <c r="AA11" s="232" t="s">
        <v>147</v>
      </c>
      <c r="AB11" s="239">
        <f aca="true" t="shared" si="1" ref="AB11:AB26">IF(O11=O10,0,1)</f>
        <v>1</v>
      </c>
    </row>
    <row r="12" spans="1:28" s="239" customFormat="1" ht="15">
      <c r="A12" s="231">
        <v>2021</v>
      </c>
      <c r="B12" s="231">
        <v>1479</v>
      </c>
      <c r="C12" s="223" t="s">
        <v>183</v>
      </c>
      <c r="D12" s="224" t="s">
        <v>184</v>
      </c>
      <c r="E12" s="223" t="s">
        <v>178</v>
      </c>
      <c r="F12" s="225" t="s">
        <v>185</v>
      </c>
      <c r="G12" s="226">
        <v>1300</v>
      </c>
      <c r="H12" s="226">
        <v>0</v>
      </c>
      <c r="I12" s="227" t="s">
        <v>140</v>
      </c>
      <c r="J12" s="226">
        <f t="shared" si="0"/>
        <v>1300</v>
      </c>
      <c r="K12" s="228" t="s">
        <v>186</v>
      </c>
      <c r="L12" s="222">
        <v>2020</v>
      </c>
      <c r="M12" s="222">
        <v>7408</v>
      </c>
      <c r="N12" s="223" t="s">
        <v>183</v>
      </c>
      <c r="O12" s="225" t="s">
        <v>175</v>
      </c>
      <c r="P12" s="223" t="s">
        <v>176</v>
      </c>
      <c r="Q12" s="223" t="s">
        <v>177</v>
      </c>
      <c r="R12" s="222">
        <v>7</v>
      </c>
      <c r="S12" s="225" t="s">
        <v>139</v>
      </c>
      <c r="T12" s="222">
        <v>1010503</v>
      </c>
      <c r="U12" s="222">
        <v>470</v>
      </c>
      <c r="V12" s="222">
        <v>2241</v>
      </c>
      <c r="W12" s="222">
        <v>1</v>
      </c>
      <c r="X12" s="229">
        <v>2020</v>
      </c>
      <c r="Y12" s="229">
        <v>355</v>
      </c>
      <c r="Z12" s="229">
        <v>0</v>
      </c>
      <c r="AA12" s="223" t="s">
        <v>187</v>
      </c>
      <c r="AB12" s="239">
        <f t="shared" si="1"/>
        <v>1</v>
      </c>
    </row>
    <row r="13" spans="1:28" s="208" customFormat="1" ht="15">
      <c r="A13" s="231">
        <v>2021</v>
      </c>
      <c r="B13" s="231">
        <v>1433</v>
      </c>
      <c r="C13" s="232" t="s">
        <v>116</v>
      </c>
      <c r="D13" s="233" t="s">
        <v>117</v>
      </c>
      <c r="E13" s="232" t="s">
        <v>118</v>
      </c>
      <c r="F13" s="234" t="s">
        <v>119</v>
      </c>
      <c r="G13" s="235">
        <v>825</v>
      </c>
      <c r="H13" s="235">
        <v>75</v>
      </c>
      <c r="I13" s="236" t="s">
        <v>120</v>
      </c>
      <c r="J13" s="235">
        <f t="shared" si="0"/>
        <v>750</v>
      </c>
      <c r="K13" s="237" t="s">
        <v>121</v>
      </c>
      <c r="L13" s="231">
        <v>2021</v>
      </c>
      <c r="M13" s="231">
        <v>9472</v>
      </c>
      <c r="N13" s="232" t="s">
        <v>118</v>
      </c>
      <c r="O13" s="234" t="s">
        <v>122</v>
      </c>
      <c r="P13" s="232" t="s">
        <v>123</v>
      </c>
      <c r="Q13" s="232" t="s">
        <v>124</v>
      </c>
      <c r="R13" s="231">
        <v>3</v>
      </c>
      <c r="S13" s="234" t="s">
        <v>125</v>
      </c>
      <c r="T13" s="231">
        <v>1030103</v>
      </c>
      <c r="U13" s="231">
        <v>1130</v>
      </c>
      <c r="V13" s="231">
        <v>4680</v>
      </c>
      <c r="W13" s="231">
        <v>1</v>
      </c>
      <c r="X13" s="238">
        <v>2021</v>
      </c>
      <c r="Y13" s="238">
        <v>419</v>
      </c>
      <c r="Z13" s="238">
        <v>0</v>
      </c>
      <c r="AA13" s="232" t="s">
        <v>126</v>
      </c>
      <c r="AB13" s="208" t="e">
        <f>IF(O13=#REF!,0,1)</f>
        <v>#REF!</v>
      </c>
    </row>
    <row r="14" spans="1:28" s="239" customFormat="1" ht="15">
      <c r="A14" s="231">
        <v>2021</v>
      </c>
      <c r="B14" s="231">
        <v>1428</v>
      </c>
      <c r="C14" s="232" t="s">
        <v>130</v>
      </c>
      <c r="D14" s="233" t="s">
        <v>131</v>
      </c>
      <c r="E14" s="232" t="s">
        <v>132</v>
      </c>
      <c r="F14" s="234" t="s">
        <v>133</v>
      </c>
      <c r="G14" s="235">
        <v>610</v>
      </c>
      <c r="H14" s="235">
        <v>110</v>
      </c>
      <c r="I14" s="236" t="s">
        <v>120</v>
      </c>
      <c r="J14" s="235">
        <f t="shared" si="0"/>
        <v>500</v>
      </c>
      <c r="K14" s="237" t="s">
        <v>134</v>
      </c>
      <c r="L14" s="231">
        <v>2021</v>
      </c>
      <c r="M14" s="231">
        <v>11777</v>
      </c>
      <c r="N14" s="232" t="s">
        <v>135</v>
      </c>
      <c r="O14" s="234" t="s">
        <v>136</v>
      </c>
      <c r="P14" s="232" t="s">
        <v>137</v>
      </c>
      <c r="Q14" s="232" t="s">
        <v>124</v>
      </c>
      <c r="R14" s="231">
        <v>3</v>
      </c>
      <c r="S14" s="234" t="s">
        <v>125</v>
      </c>
      <c r="T14" s="231">
        <v>1030103</v>
      </c>
      <c r="U14" s="231">
        <v>1130</v>
      </c>
      <c r="V14" s="231">
        <v>4680</v>
      </c>
      <c r="W14" s="231">
        <v>3</v>
      </c>
      <c r="X14" s="238">
        <v>2021</v>
      </c>
      <c r="Y14" s="238">
        <v>124</v>
      </c>
      <c r="Z14" s="238">
        <v>6</v>
      </c>
      <c r="AA14" s="232" t="s">
        <v>138</v>
      </c>
      <c r="AB14" s="239" t="e">
        <f>IF(O14=#REF!,0,1)</f>
        <v>#REF!</v>
      </c>
    </row>
    <row r="15" spans="1:28" s="208" customFormat="1" ht="15">
      <c r="A15" s="231">
        <v>2021</v>
      </c>
      <c r="B15" s="231">
        <v>1197</v>
      </c>
      <c r="C15" s="223" t="s">
        <v>170</v>
      </c>
      <c r="D15" s="224" t="s">
        <v>171</v>
      </c>
      <c r="E15" s="223" t="s">
        <v>172</v>
      </c>
      <c r="F15" s="225" t="s">
        <v>173</v>
      </c>
      <c r="G15" s="226">
        <v>500</v>
      </c>
      <c r="H15" s="226">
        <v>0</v>
      </c>
      <c r="I15" s="227" t="s">
        <v>140</v>
      </c>
      <c r="J15" s="226">
        <f t="shared" si="0"/>
        <v>500</v>
      </c>
      <c r="K15" s="228" t="s">
        <v>174</v>
      </c>
      <c r="L15" s="222">
        <v>2020</v>
      </c>
      <c r="M15" s="222">
        <v>5998</v>
      </c>
      <c r="N15" s="223" t="s">
        <v>170</v>
      </c>
      <c r="O15" s="225" t="s">
        <v>175</v>
      </c>
      <c r="P15" s="223" t="s">
        <v>176</v>
      </c>
      <c r="Q15" s="223" t="s">
        <v>177</v>
      </c>
      <c r="R15" s="222">
        <v>3</v>
      </c>
      <c r="S15" s="225" t="s">
        <v>125</v>
      </c>
      <c r="T15" s="222">
        <v>1030103</v>
      </c>
      <c r="U15" s="222">
        <v>1130</v>
      </c>
      <c r="V15" s="222">
        <v>4680</v>
      </c>
      <c r="W15" s="222">
        <v>3</v>
      </c>
      <c r="X15" s="229">
        <v>2020</v>
      </c>
      <c r="Y15" s="229">
        <v>86</v>
      </c>
      <c r="Z15" s="229">
        <v>1</v>
      </c>
      <c r="AA15" s="223" t="s">
        <v>178</v>
      </c>
      <c r="AB15" s="208" t="e">
        <f>IF(O15=#REF!,0,1)</f>
        <v>#REF!</v>
      </c>
    </row>
    <row r="16" spans="1:28" s="208" customFormat="1" ht="15">
      <c r="A16" s="231">
        <v>2021</v>
      </c>
      <c r="B16" s="231">
        <v>1174</v>
      </c>
      <c r="C16" s="232" t="s">
        <v>153</v>
      </c>
      <c r="D16" s="233" t="s">
        <v>154</v>
      </c>
      <c r="E16" s="232" t="s">
        <v>155</v>
      </c>
      <c r="F16" s="234" t="s">
        <v>156</v>
      </c>
      <c r="G16" s="235">
        <v>555.1</v>
      </c>
      <c r="H16" s="235">
        <v>100.1</v>
      </c>
      <c r="I16" s="236" t="s">
        <v>120</v>
      </c>
      <c r="J16" s="235">
        <f t="shared" si="0"/>
        <v>455</v>
      </c>
      <c r="K16" s="237" t="s">
        <v>157</v>
      </c>
      <c r="L16" s="231">
        <v>2021</v>
      </c>
      <c r="M16" s="231">
        <v>9136</v>
      </c>
      <c r="N16" s="232" t="s">
        <v>155</v>
      </c>
      <c r="O16" s="234" t="s">
        <v>158</v>
      </c>
      <c r="P16" s="232" t="s">
        <v>159</v>
      </c>
      <c r="Q16" s="232" t="s">
        <v>159</v>
      </c>
      <c r="R16" s="231">
        <v>6</v>
      </c>
      <c r="S16" s="234" t="s">
        <v>151</v>
      </c>
      <c r="T16" s="231">
        <v>1010203</v>
      </c>
      <c r="U16" s="231">
        <v>140</v>
      </c>
      <c r="V16" s="231">
        <v>1180</v>
      </c>
      <c r="W16" s="231">
        <v>2</v>
      </c>
      <c r="X16" s="238">
        <v>2021</v>
      </c>
      <c r="Y16" s="238">
        <v>376</v>
      </c>
      <c r="Z16" s="238">
        <v>0</v>
      </c>
      <c r="AA16" s="232" t="s">
        <v>160</v>
      </c>
      <c r="AB16" s="208">
        <f t="shared" si="1"/>
        <v>1</v>
      </c>
    </row>
    <row r="17" spans="1:28" s="230" customFormat="1" ht="15">
      <c r="A17" s="231">
        <v>2021</v>
      </c>
      <c r="B17" s="231">
        <v>1175</v>
      </c>
      <c r="C17" s="223" t="s">
        <v>170</v>
      </c>
      <c r="D17" s="224" t="s">
        <v>179</v>
      </c>
      <c r="E17" s="223" t="s">
        <v>172</v>
      </c>
      <c r="F17" s="225" t="s">
        <v>180</v>
      </c>
      <c r="G17" s="226">
        <v>300</v>
      </c>
      <c r="H17" s="226">
        <v>0</v>
      </c>
      <c r="I17" s="227" t="s">
        <v>140</v>
      </c>
      <c r="J17" s="226">
        <f t="shared" si="0"/>
        <v>300</v>
      </c>
      <c r="K17" s="228" t="s">
        <v>181</v>
      </c>
      <c r="L17" s="222">
        <v>2020</v>
      </c>
      <c r="M17" s="222">
        <v>5995</v>
      </c>
      <c r="N17" s="223" t="s">
        <v>170</v>
      </c>
      <c r="O17" s="225" t="s">
        <v>175</v>
      </c>
      <c r="P17" s="223" t="s">
        <v>176</v>
      </c>
      <c r="Q17" s="223" t="s">
        <v>177</v>
      </c>
      <c r="R17" s="222">
        <v>4</v>
      </c>
      <c r="S17" s="225" t="s">
        <v>182</v>
      </c>
      <c r="T17" s="222">
        <v>1010302</v>
      </c>
      <c r="U17" s="222">
        <v>240</v>
      </c>
      <c r="V17" s="222">
        <v>1480</v>
      </c>
      <c r="W17" s="222">
        <v>1</v>
      </c>
      <c r="X17" s="229">
        <v>2020</v>
      </c>
      <c r="Y17" s="229">
        <v>116</v>
      </c>
      <c r="Z17" s="229">
        <v>3</v>
      </c>
      <c r="AA17" s="223" t="s">
        <v>178</v>
      </c>
      <c r="AB17" s="230">
        <f t="shared" si="1"/>
        <v>1</v>
      </c>
    </row>
    <row r="18" spans="1:28" s="230" customFormat="1" ht="15">
      <c r="A18" s="209">
        <v>2021</v>
      </c>
      <c r="B18" s="209">
        <v>1130</v>
      </c>
      <c r="C18" s="232" t="s">
        <v>142</v>
      </c>
      <c r="D18" s="233" t="s">
        <v>143</v>
      </c>
      <c r="E18" s="232" t="s">
        <v>144</v>
      </c>
      <c r="F18" s="234" t="s">
        <v>145</v>
      </c>
      <c r="G18" s="235">
        <v>183</v>
      </c>
      <c r="H18" s="235">
        <v>33</v>
      </c>
      <c r="I18" s="236" t="s">
        <v>120</v>
      </c>
      <c r="J18" s="235">
        <f t="shared" si="0"/>
        <v>150</v>
      </c>
      <c r="K18" s="237" t="s">
        <v>146</v>
      </c>
      <c r="L18" s="231">
        <v>2021</v>
      </c>
      <c r="M18" s="231">
        <v>12858</v>
      </c>
      <c r="N18" s="232" t="s">
        <v>147</v>
      </c>
      <c r="O18" s="234" t="s">
        <v>148</v>
      </c>
      <c r="P18" s="232" t="s">
        <v>149</v>
      </c>
      <c r="Q18" s="232" t="s">
        <v>150</v>
      </c>
      <c r="R18" s="231">
        <v>6</v>
      </c>
      <c r="S18" s="234" t="s">
        <v>151</v>
      </c>
      <c r="T18" s="231">
        <v>1010202</v>
      </c>
      <c r="U18" s="231">
        <v>130</v>
      </c>
      <c r="V18" s="231">
        <v>820</v>
      </c>
      <c r="W18" s="231">
        <v>3</v>
      </c>
      <c r="X18" s="238">
        <v>2021</v>
      </c>
      <c r="Y18" s="238">
        <v>40</v>
      </c>
      <c r="Z18" s="238">
        <v>5</v>
      </c>
      <c r="AA18" s="232" t="s">
        <v>152</v>
      </c>
      <c r="AB18" s="230" t="e">
        <f>IF(O18=#REF!,0,1)</f>
        <v>#REF!</v>
      </c>
    </row>
    <row r="19" spans="1:28" s="239" customFormat="1" ht="15">
      <c r="A19" s="209">
        <v>2021</v>
      </c>
      <c r="B19" s="209">
        <v>1131</v>
      </c>
      <c r="C19" s="232" t="s">
        <v>116</v>
      </c>
      <c r="D19" s="233" t="s">
        <v>127</v>
      </c>
      <c r="E19" s="232" t="s">
        <v>118</v>
      </c>
      <c r="F19" s="234" t="s">
        <v>128</v>
      </c>
      <c r="G19" s="235">
        <v>146.66</v>
      </c>
      <c r="H19" s="235">
        <v>13.33</v>
      </c>
      <c r="I19" s="236" t="s">
        <v>120</v>
      </c>
      <c r="J19" s="235">
        <f t="shared" si="0"/>
        <v>133.32999999999998</v>
      </c>
      <c r="K19" s="237" t="s">
        <v>129</v>
      </c>
      <c r="L19" s="231">
        <v>2021</v>
      </c>
      <c r="M19" s="231">
        <v>9471</v>
      </c>
      <c r="N19" s="232" t="s">
        <v>118</v>
      </c>
      <c r="O19" s="234" t="s">
        <v>122</v>
      </c>
      <c r="P19" s="232" t="s">
        <v>123</v>
      </c>
      <c r="Q19" s="232" t="s">
        <v>124</v>
      </c>
      <c r="R19" s="231">
        <v>3</v>
      </c>
      <c r="S19" s="234" t="s">
        <v>125</v>
      </c>
      <c r="T19" s="231">
        <v>1030103</v>
      </c>
      <c r="U19" s="231">
        <v>1130</v>
      </c>
      <c r="V19" s="231">
        <v>4680</v>
      </c>
      <c r="W19" s="231">
        <v>3</v>
      </c>
      <c r="X19" s="238">
        <v>2021</v>
      </c>
      <c r="Y19" s="238">
        <v>124</v>
      </c>
      <c r="Z19" s="238">
        <v>5</v>
      </c>
      <c r="AA19" s="232" t="s">
        <v>126</v>
      </c>
      <c r="AB19" s="239" t="e">
        <f>IF(O19=#REF!,0,1)</f>
        <v>#REF!</v>
      </c>
    </row>
    <row r="20" spans="1:28" s="239" customFormat="1" ht="15">
      <c r="A20" s="209">
        <v>2021</v>
      </c>
      <c r="B20" s="209">
        <v>1132</v>
      </c>
      <c r="C20" s="232" t="s">
        <v>188</v>
      </c>
      <c r="D20" s="233" t="s">
        <v>189</v>
      </c>
      <c r="E20" s="232" t="s">
        <v>130</v>
      </c>
      <c r="F20" s="234" t="s">
        <v>190</v>
      </c>
      <c r="G20" s="235">
        <v>113.4</v>
      </c>
      <c r="H20" s="235">
        <v>5.4</v>
      </c>
      <c r="I20" s="236" t="s">
        <v>120</v>
      </c>
      <c r="J20" s="235">
        <f t="shared" si="0"/>
        <v>108</v>
      </c>
      <c r="K20" s="237" t="s">
        <v>191</v>
      </c>
      <c r="L20" s="231">
        <v>2021</v>
      </c>
      <c r="M20" s="231">
        <v>12133</v>
      </c>
      <c r="N20" s="232" t="s">
        <v>161</v>
      </c>
      <c r="O20" s="234" t="s">
        <v>192</v>
      </c>
      <c r="P20" s="232" t="s">
        <v>193</v>
      </c>
      <c r="Q20" s="232" t="s">
        <v>193</v>
      </c>
      <c r="R20" s="231">
        <v>6</v>
      </c>
      <c r="S20" s="234" t="s">
        <v>151</v>
      </c>
      <c r="T20" s="231">
        <v>1010202</v>
      </c>
      <c r="U20" s="231">
        <v>130</v>
      </c>
      <c r="V20" s="231">
        <v>820</v>
      </c>
      <c r="W20" s="231">
        <v>1</v>
      </c>
      <c r="X20" s="238">
        <v>2021</v>
      </c>
      <c r="Y20" s="238">
        <v>39</v>
      </c>
      <c r="Z20" s="238">
        <v>3</v>
      </c>
      <c r="AA20" s="232" t="s">
        <v>194</v>
      </c>
      <c r="AB20" s="239" t="e">
        <f>IF(O20=#REF!,0,1)</f>
        <v>#REF!</v>
      </c>
    </row>
    <row r="21" spans="1:28" s="239" customFormat="1" ht="15">
      <c r="A21" s="209">
        <v>2021</v>
      </c>
      <c r="B21" s="209">
        <v>1137</v>
      </c>
      <c r="C21" s="232" t="s">
        <v>195</v>
      </c>
      <c r="D21" s="233" t="s">
        <v>204</v>
      </c>
      <c r="E21" s="232" t="s">
        <v>199</v>
      </c>
      <c r="F21" s="234" t="s">
        <v>205</v>
      </c>
      <c r="G21" s="235">
        <v>93.45</v>
      </c>
      <c r="H21" s="235">
        <v>0</v>
      </c>
      <c r="I21" s="236" t="s">
        <v>140</v>
      </c>
      <c r="J21" s="235">
        <f t="shared" si="0"/>
        <v>93.45</v>
      </c>
      <c r="K21" s="237" t="s">
        <v>198</v>
      </c>
      <c r="L21" s="231">
        <v>2021</v>
      </c>
      <c r="M21" s="231">
        <v>12442</v>
      </c>
      <c r="N21" s="232" t="s">
        <v>206</v>
      </c>
      <c r="O21" s="234" t="s">
        <v>200</v>
      </c>
      <c r="P21" s="232" t="s">
        <v>201</v>
      </c>
      <c r="Q21" s="232" t="s">
        <v>202</v>
      </c>
      <c r="R21" s="231">
        <v>6</v>
      </c>
      <c r="S21" s="234" t="s">
        <v>151</v>
      </c>
      <c r="T21" s="231">
        <v>1010203</v>
      </c>
      <c r="U21" s="231">
        <v>140</v>
      </c>
      <c r="V21" s="231">
        <v>1180</v>
      </c>
      <c r="W21" s="231">
        <v>3</v>
      </c>
      <c r="X21" s="238">
        <v>2021</v>
      </c>
      <c r="Y21" s="238">
        <v>143</v>
      </c>
      <c r="Z21" s="238">
        <v>0</v>
      </c>
      <c r="AA21" s="232" t="s">
        <v>207</v>
      </c>
      <c r="AB21" s="239">
        <f t="shared" si="1"/>
        <v>1</v>
      </c>
    </row>
    <row r="22" spans="1:28" s="208" customFormat="1" ht="15">
      <c r="A22" s="231">
        <v>2021</v>
      </c>
      <c r="B22" s="231">
        <v>1503</v>
      </c>
      <c r="C22" s="232" t="s">
        <v>195</v>
      </c>
      <c r="D22" s="233" t="s">
        <v>196</v>
      </c>
      <c r="E22" s="232" t="s">
        <v>144</v>
      </c>
      <c r="F22" s="234" t="s">
        <v>197</v>
      </c>
      <c r="G22" s="235">
        <v>28</v>
      </c>
      <c r="H22" s="235">
        <v>0</v>
      </c>
      <c r="I22" s="236" t="s">
        <v>140</v>
      </c>
      <c r="J22" s="235">
        <f t="shared" si="0"/>
        <v>28</v>
      </c>
      <c r="K22" s="237" t="s">
        <v>198</v>
      </c>
      <c r="L22" s="231">
        <v>2021</v>
      </c>
      <c r="M22" s="231">
        <v>12380</v>
      </c>
      <c r="N22" s="232" t="s">
        <v>199</v>
      </c>
      <c r="O22" s="234" t="s">
        <v>200</v>
      </c>
      <c r="P22" s="232" t="s">
        <v>201</v>
      </c>
      <c r="Q22" s="232" t="s">
        <v>202</v>
      </c>
      <c r="R22" s="231">
        <v>6</v>
      </c>
      <c r="S22" s="234" t="s">
        <v>151</v>
      </c>
      <c r="T22" s="231">
        <v>1010203</v>
      </c>
      <c r="U22" s="231">
        <v>140</v>
      </c>
      <c r="V22" s="231">
        <v>1180</v>
      </c>
      <c r="W22" s="231">
        <v>3</v>
      </c>
      <c r="X22" s="238">
        <v>2021</v>
      </c>
      <c r="Y22" s="238">
        <v>143</v>
      </c>
      <c r="Z22" s="238">
        <v>0</v>
      </c>
      <c r="AA22" s="232" t="s">
        <v>203</v>
      </c>
      <c r="AB22" s="208" t="e">
        <f>IF(O22=#REF!,0,1)</f>
        <v>#REF!</v>
      </c>
    </row>
    <row r="23" spans="1:28" s="208" customFormat="1" ht="15">
      <c r="A23" s="222">
        <v>2020</v>
      </c>
      <c r="B23" s="222">
        <v>609</v>
      </c>
      <c r="C23" s="210" t="s">
        <v>155</v>
      </c>
      <c r="D23" s="215" t="s">
        <v>208</v>
      </c>
      <c r="E23" s="210" t="s">
        <v>209</v>
      </c>
      <c r="F23" s="211" t="s">
        <v>210</v>
      </c>
      <c r="G23" s="212">
        <v>-188.4</v>
      </c>
      <c r="H23" s="212">
        <v>-17.13</v>
      </c>
      <c r="I23" s="213" t="s">
        <v>120</v>
      </c>
      <c r="J23" s="212">
        <f t="shared" si="0"/>
        <v>-171.27</v>
      </c>
      <c r="K23" s="216" t="s">
        <v>124</v>
      </c>
      <c r="L23" s="209">
        <v>2021</v>
      </c>
      <c r="M23" s="209">
        <v>9104</v>
      </c>
      <c r="N23" s="210" t="s">
        <v>155</v>
      </c>
      <c r="O23" s="211" t="s">
        <v>211</v>
      </c>
      <c r="P23" s="210" t="s">
        <v>212</v>
      </c>
      <c r="Q23" s="210" t="s">
        <v>212</v>
      </c>
      <c r="R23" s="209" t="s">
        <v>141</v>
      </c>
      <c r="S23" s="211" t="s">
        <v>141</v>
      </c>
      <c r="T23" s="209"/>
      <c r="U23" s="209">
        <v>0</v>
      </c>
      <c r="V23" s="209">
        <v>0</v>
      </c>
      <c r="W23" s="209">
        <v>0</v>
      </c>
      <c r="X23" s="214">
        <v>0</v>
      </c>
      <c r="Y23" s="214">
        <v>0</v>
      </c>
      <c r="Z23" s="214">
        <v>0</v>
      </c>
      <c r="AA23" s="210" t="s">
        <v>213</v>
      </c>
      <c r="AB23" s="208">
        <f t="shared" si="1"/>
        <v>1</v>
      </c>
    </row>
    <row r="24" spans="1:28" s="208" customFormat="1" ht="15">
      <c r="A24" s="222">
        <v>2020</v>
      </c>
      <c r="B24" s="222">
        <v>612</v>
      </c>
      <c r="C24" s="210" t="s">
        <v>155</v>
      </c>
      <c r="D24" s="215" t="s">
        <v>214</v>
      </c>
      <c r="E24" s="210" t="s">
        <v>209</v>
      </c>
      <c r="F24" s="211" t="s">
        <v>215</v>
      </c>
      <c r="G24" s="212">
        <v>-356.03</v>
      </c>
      <c r="H24" s="212">
        <v>-32.37</v>
      </c>
      <c r="I24" s="213" t="s">
        <v>120</v>
      </c>
      <c r="J24" s="212">
        <f t="shared" si="0"/>
        <v>-323.65999999999997</v>
      </c>
      <c r="K24" s="216" t="s">
        <v>124</v>
      </c>
      <c r="L24" s="209">
        <v>2021</v>
      </c>
      <c r="M24" s="209">
        <v>9107</v>
      </c>
      <c r="N24" s="210" t="s">
        <v>155</v>
      </c>
      <c r="O24" s="211" t="s">
        <v>211</v>
      </c>
      <c r="P24" s="210" t="s">
        <v>212</v>
      </c>
      <c r="Q24" s="210" t="s">
        <v>212</v>
      </c>
      <c r="R24" s="209" t="s">
        <v>141</v>
      </c>
      <c r="S24" s="211" t="s">
        <v>141</v>
      </c>
      <c r="T24" s="209"/>
      <c r="U24" s="209">
        <v>0</v>
      </c>
      <c r="V24" s="209">
        <v>0</v>
      </c>
      <c r="W24" s="209">
        <v>0</v>
      </c>
      <c r="X24" s="214">
        <v>0</v>
      </c>
      <c r="Y24" s="214">
        <v>0</v>
      </c>
      <c r="Z24" s="214">
        <v>0</v>
      </c>
      <c r="AA24" s="210" t="s">
        <v>213</v>
      </c>
      <c r="AB24" s="208">
        <f t="shared" si="1"/>
        <v>0</v>
      </c>
    </row>
    <row r="25" spans="1:28" s="239" customFormat="1" ht="15">
      <c r="A25" s="222">
        <v>2020</v>
      </c>
      <c r="B25" s="222">
        <v>725</v>
      </c>
      <c r="C25" s="210" t="s">
        <v>155</v>
      </c>
      <c r="D25" s="215" t="s">
        <v>216</v>
      </c>
      <c r="E25" s="210" t="s">
        <v>209</v>
      </c>
      <c r="F25" s="211" t="s">
        <v>210</v>
      </c>
      <c r="G25" s="212">
        <v>-399.66</v>
      </c>
      <c r="H25" s="212">
        <v>-36.33</v>
      </c>
      <c r="I25" s="213" t="s">
        <v>120</v>
      </c>
      <c r="J25" s="212">
        <f t="shared" si="0"/>
        <v>-363.33000000000004</v>
      </c>
      <c r="K25" s="216" t="s">
        <v>124</v>
      </c>
      <c r="L25" s="209">
        <v>2021</v>
      </c>
      <c r="M25" s="209">
        <v>9103</v>
      </c>
      <c r="N25" s="210" t="s">
        <v>155</v>
      </c>
      <c r="O25" s="211" t="s">
        <v>211</v>
      </c>
      <c r="P25" s="210" t="s">
        <v>212</v>
      </c>
      <c r="Q25" s="210" t="s">
        <v>212</v>
      </c>
      <c r="R25" s="209" t="s">
        <v>141</v>
      </c>
      <c r="S25" s="211" t="s">
        <v>141</v>
      </c>
      <c r="T25" s="209"/>
      <c r="U25" s="209">
        <v>0</v>
      </c>
      <c r="V25" s="209">
        <v>0</v>
      </c>
      <c r="W25" s="209">
        <v>0</v>
      </c>
      <c r="X25" s="214">
        <v>0</v>
      </c>
      <c r="Y25" s="214">
        <v>0</v>
      </c>
      <c r="Z25" s="214">
        <v>0</v>
      </c>
      <c r="AA25" s="210" t="s">
        <v>213</v>
      </c>
      <c r="AB25" s="239" t="e">
        <f>IF(O25=#REF!,0,1)</f>
        <v>#REF!</v>
      </c>
    </row>
    <row r="26" spans="1:28" s="208" customFormat="1" ht="15">
      <c r="A26" s="231">
        <v>2021</v>
      </c>
      <c r="B26" s="231">
        <v>1422</v>
      </c>
      <c r="C26" s="210" t="s">
        <v>155</v>
      </c>
      <c r="D26" s="215" t="s">
        <v>217</v>
      </c>
      <c r="E26" s="210" t="s">
        <v>209</v>
      </c>
      <c r="F26" s="211" t="s">
        <v>215</v>
      </c>
      <c r="G26" s="212">
        <v>-706.08</v>
      </c>
      <c r="H26" s="212">
        <v>-64.19</v>
      </c>
      <c r="I26" s="213" t="s">
        <v>120</v>
      </c>
      <c r="J26" s="212">
        <f t="shared" si="0"/>
        <v>-641.8900000000001</v>
      </c>
      <c r="K26" s="216" t="s">
        <v>124</v>
      </c>
      <c r="L26" s="209">
        <v>2021</v>
      </c>
      <c r="M26" s="209">
        <v>9109</v>
      </c>
      <c r="N26" s="210" t="s">
        <v>155</v>
      </c>
      <c r="O26" s="211" t="s">
        <v>211</v>
      </c>
      <c r="P26" s="210" t="s">
        <v>212</v>
      </c>
      <c r="Q26" s="210" t="s">
        <v>212</v>
      </c>
      <c r="R26" s="209" t="s">
        <v>141</v>
      </c>
      <c r="S26" s="211" t="s">
        <v>141</v>
      </c>
      <c r="T26" s="209"/>
      <c r="U26" s="209">
        <v>0</v>
      </c>
      <c r="V26" s="209">
        <v>0</v>
      </c>
      <c r="W26" s="209">
        <v>0</v>
      </c>
      <c r="X26" s="214">
        <v>0</v>
      </c>
      <c r="Y26" s="214">
        <v>0</v>
      </c>
      <c r="Z26" s="214">
        <v>0</v>
      </c>
      <c r="AA26" s="210" t="s">
        <v>213</v>
      </c>
      <c r="AB26" s="208">
        <f t="shared" si="1"/>
        <v>0</v>
      </c>
    </row>
    <row r="27" spans="1:27" s="208" customFormat="1" ht="15">
      <c r="A27" s="209"/>
      <c r="B27" s="209"/>
      <c r="C27" s="210"/>
      <c r="D27" s="215"/>
      <c r="E27" s="210"/>
      <c r="F27" s="217"/>
      <c r="G27" s="218"/>
      <c r="H27" s="212"/>
      <c r="I27" s="213"/>
      <c r="J27" s="212"/>
      <c r="K27" s="216"/>
      <c r="L27" s="209"/>
      <c r="M27" s="209"/>
      <c r="N27" s="210"/>
      <c r="O27" s="211"/>
      <c r="P27" s="210"/>
      <c r="Q27" s="210"/>
      <c r="R27" s="209"/>
      <c r="S27" s="211"/>
      <c r="T27" s="209"/>
      <c r="U27" s="209"/>
      <c r="V27" s="209"/>
      <c r="W27" s="209"/>
      <c r="X27" s="214"/>
      <c r="Y27" s="214"/>
      <c r="Z27" s="214"/>
      <c r="AA27" s="210"/>
    </row>
    <row r="28" spans="1:27" s="208" customFormat="1" ht="15">
      <c r="A28" s="209"/>
      <c r="B28" s="209"/>
      <c r="C28" s="210"/>
      <c r="D28" s="215"/>
      <c r="E28" s="210"/>
      <c r="F28" s="219" t="s">
        <v>226</v>
      </c>
      <c r="G28" s="220">
        <f>SUM(G10:G26)</f>
        <v>14378.140000000001</v>
      </c>
      <c r="H28" s="221">
        <f>SUM(H10:H26)</f>
        <v>975.51</v>
      </c>
      <c r="I28" s="213"/>
      <c r="J28" s="221">
        <f>SUM(J10:J27)</f>
        <v>13402.630000000001</v>
      </c>
      <c r="K28" s="216"/>
      <c r="L28" s="209"/>
      <c r="M28" s="209"/>
      <c r="N28" s="210"/>
      <c r="O28" s="211"/>
      <c r="P28" s="210"/>
      <c r="Q28" s="210"/>
      <c r="R28" s="209"/>
      <c r="S28" s="211"/>
      <c r="T28" s="209"/>
      <c r="U28" s="209"/>
      <c r="V28" s="209"/>
      <c r="W28" s="209"/>
      <c r="X28" s="214"/>
      <c r="Y28" s="214"/>
      <c r="Z28" s="214"/>
      <c r="AA28" s="210"/>
    </row>
    <row r="29" spans="3:27" ht="15">
      <c r="C29" s="107"/>
      <c r="D29" s="107"/>
      <c r="E29" s="107"/>
      <c r="F29" s="107"/>
      <c r="G29" s="107"/>
      <c r="H29" s="107"/>
      <c r="I29" s="107"/>
      <c r="J29" s="107"/>
      <c r="N29" s="107"/>
      <c r="O29" s="107"/>
      <c r="P29" s="107"/>
      <c r="Q29" s="107"/>
      <c r="S29" s="107"/>
      <c r="AA29" s="107"/>
    </row>
    <row r="30" spans="3:27" ht="15">
      <c r="C30" s="107"/>
      <c r="D30" s="107"/>
      <c r="E30" s="107"/>
      <c r="F30" s="107"/>
      <c r="G30" s="107"/>
      <c r="H30" s="107"/>
      <c r="I30" s="107"/>
      <c r="J30" s="107"/>
      <c r="N30" s="107"/>
      <c r="O30" s="107"/>
      <c r="P30" s="107"/>
      <c r="Q30" s="107"/>
      <c r="S30" s="107"/>
      <c r="AA30" s="107"/>
    </row>
    <row r="31" spans="3:27" ht="15">
      <c r="C31" s="107"/>
      <c r="D31" s="107"/>
      <c r="E31" s="107"/>
      <c r="F31" s="107"/>
      <c r="G31" s="107"/>
      <c r="H31" s="107"/>
      <c r="I31" s="107"/>
      <c r="J31" s="107"/>
      <c r="N31" s="107"/>
      <c r="O31" s="107"/>
      <c r="P31" s="107"/>
      <c r="Q31" s="107"/>
      <c r="S31" s="107"/>
      <c r="AA31" s="107"/>
    </row>
    <row r="32" spans="3:27" ht="15">
      <c r="C32" s="107"/>
      <c r="D32" s="107"/>
      <c r="E32" s="107"/>
      <c r="F32" s="107"/>
      <c r="G32" s="107"/>
      <c r="H32" s="107"/>
      <c r="I32" s="107"/>
      <c r="J32" s="107"/>
      <c r="N32" s="107"/>
      <c r="O32" s="107"/>
      <c r="P32" s="107"/>
      <c r="Q32" s="107"/>
      <c r="S32" s="107"/>
      <c r="AA32" s="107"/>
    </row>
    <row r="33" spans="3:27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A33" s="107"/>
    </row>
    <row r="34" spans="3:27" ht="15">
      <c r="C34" s="107"/>
      <c r="D34" s="107"/>
      <c r="E34" s="107"/>
      <c r="F34" s="107"/>
      <c r="G34" s="107"/>
      <c r="H34" s="107"/>
      <c r="I34" s="107"/>
      <c r="J34" s="107"/>
      <c r="N34" s="107"/>
      <c r="O34" s="107"/>
      <c r="P34" s="107"/>
      <c r="Q34" s="107"/>
      <c r="S34" s="107"/>
      <c r="AA34" s="107"/>
    </row>
    <row r="35" spans="3:27" ht="1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A35" s="107"/>
    </row>
  </sheetData>
  <sheetProtection/>
  <autoFilter ref="C9:AA26">
    <sortState ref="C10:AA35">
      <sortCondition descending="1" sortBy="value" ref="J10:J35"/>
    </sortState>
  </autoFilter>
  <mergeCells count="11">
    <mergeCell ref="A5:F5"/>
    <mergeCell ref="A6:F6"/>
    <mergeCell ref="A1:AA1"/>
    <mergeCell ref="A3:AA3"/>
    <mergeCell ref="A8:C8"/>
    <mergeCell ref="D8:K8"/>
    <mergeCell ref="L8:N8"/>
    <mergeCell ref="O8:Q8"/>
    <mergeCell ref="R8:S8"/>
    <mergeCell ref="T8:W8"/>
    <mergeCell ref="X8:Z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149"/>
    </row>
    <row r="2" s="97" customFormat="1" ht="15" customHeight="1"/>
    <row r="3" spans="1:17" s="90" customFormat="1" ht="22.5" customHeight="1">
      <c r="A3" s="314" t="s">
        <v>110</v>
      </c>
      <c r="B3" s="314"/>
      <c r="C3" s="314"/>
      <c r="D3" s="314"/>
      <c r="E3" s="314"/>
      <c r="F3" s="314"/>
      <c r="G3" s="314"/>
      <c r="H3" s="314"/>
      <c r="I3" s="314"/>
      <c r="J3" s="315"/>
      <c r="K3" s="315"/>
      <c r="L3" s="315"/>
      <c r="M3" s="315"/>
      <c r="N3" s="315"/>
      <c r="O3" s="315"/>
      <c r="P3" s="315"/>
      <c r="Q3" s="148"/>
    </row>
    <row r="4" spans="1:17" s="90" customFormat="1" ht="15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1"/>
      <c r="Q4" s="148"/>
    </row>
    <row r="5" spans="1:17" s="90" customFormat="1" ht="22.5" customHeight="1">
      <c r="A5" s="319" t="s">
        <v>109</v>
      </c>
      <c r="B5" s="319"/>
      <c r="C5" s="319"/>
      <c r="D5" s="319"/>
      <c r="E5" s="319"/>
      <c r="F5" s="319"/>
      <c r="G5" s="319"/>
      <c r="H5" s="319"/>
      <c r="I5" s="320"/>
      <c r="J5" s="203" t="s">
        <v>108</v>
      </c>
      <c r="K5" s="147"/>
      <c r="L5" s="147"/>
      <c r="M5" s="147"/>
      <c r="N5" s="147"/>
      <c r="O5" s="147"/>
      <c r="P5" s="202"/>
      <c r="Q5" s="148"/>
    </row>
    <row r="6" spans="3:16" s="90" customFormat="1" ht="22.5" customHeight="1">
      <c r="C6" s="327" t="s">
        <v>95</v>
      </c>
      <c r="D6" s="328"/>
      <c r="E6" s="328"/>
      <c r="F6" s="328"/>
      <c r="G6" s="329"/>
      <c r="H6" s="196">
        <v>0</v>
      </c>
      <c r="I6" s="200"/>
      <c r="J6" s="325" t="s">
        <v>95</v>
      </c>
      <c r="K6" s="325"/>
      <c r="L6" s="325"/>
      <c r="M6" s="325"/>
      <c r="N6" s="326"/>
      <c r="O6" s="201">
        <v>0</v>
      </c>
      <c r="P6" s="200"/>
    </row>
    <row r="7" spans="3:16" s="90" customFormat="1" ht="22.5" customHeight="1">
      <c r="C7" s="327" t="s">
        <v>93</v>
      </c>
      <c r="D7" s="328"/>
      <c r="E7" s="328"/>
      <c r="F7" s="328"/>
      <c r="G7" s="197"/>
      <c r="H7" s="196">
        <v>0</v>
      </c>
      <c r="I7" s="198"/>
      <c r="J7" s="323" t="s">
        <v>93</v>
      </c>
      <c r="K7" s="323"/>
      <c r="L7" s="323"/>
      <c r="M7" s="323"/>
      <c r="N7" s="324"/>
      <c r="O7" s="199">
        <v>0</v>
      </c>
      <c r="P7" s="198"/>
    </row>
    <row r="8" spans="3:16" s="90" customFormat="1" ht="22.5" customHeight="1">
      <c r="C8" s="327" t="s">
        <v>92</v>
      </c>
      <c r="D8" s="328"/>
      <c r="E8" s="328"/>
      <c r="F8" s="328"/>
      <c r="G8" s="197"/>
      <c r="H8" s="196">
        <f>H6-H7</f>
        <v>0</v>
      </c>
      <c r="I8" s="194"/>
      <c r="J8" s="321" t="s">
        <v>92</v>
      </c>
      <c r="K8" s="321"/>
      <c r="L8" s="321"/>
      <c r="M8" s="321"/>
      <c r="N8" s="322"/>
      <c r="O8" s="195">
        <v>0</v>
      </c>
      <c r="P8" s="194"/>
    </row>
    <row r="9" spans="3:16" s="90" customFormat="1" ht="15">
      <c r="C9" s="193"/>
      <c r="D9" s="193"/>
      <c r="E9" s="193"/>
      <c r="F9" s="193"/>
      <c r="G9" s="192"/>
      <c r="H9" s="191"/>
      <c r="I9" s="164"/>
      <c r="J9" s="167"/>
      <c r="K9" s="167"/>
      <c r="L9" s="167"/>
      <c r="M9" s="167"/>
      <c r="N9" s="167"/>
      <c r="O9" s="190"/>
      <c r="P9" s="189"/>
    </row>
    <row r="10" spans="1:16" s="90" customFormat="1" ht="16.5" customHeight="1">
      <c r="A10" s="316" t="s">
        <v>107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8"/>
    </row>
    <row r="11" spans="1:16" s="90" customFormat="1" ht="22.5" customHeight="1">
      <c r="A11" s="248" t="s">
        <v>14</v>
      </c>
      <c r="B11" s="267"/>
      <c r="C11" s="248" t="s">
        <v>15</v>
      </c>
      <c r="D11" s="266"/>
      <c r="E11" s="266"/>
      <c r="F11" s="266"/>
      <c r="G11" s="266"/>
      <c r="H11" s="266"/>
      <c r="I11" s="267"/>
      <c r="J11" s="248" t="s">
        <v>1</v>
      </c>
      <c r="K11" s="267"/>
      <c r="L11" s="146"/>
      <c r="M11" s="248" t="s">
        <v>64</v>
      </c>
      <c r="N11" s="266"/>
      <c r="O11" s="266"/>
      <c r="P11" s="267"/>
    </row>
    <row r="12" spans="1:16" ht="36" customHeight="1">
      <c r="A12" s="104" t="s">
        <v>21</v>
      </c>
      <c r="B12" s="188" t="s">
        <v>106</v>
      </c>
      <c r="C12" s="104" t="s">
        <v>24</v>
      </c>
      <c r="D12" s="105" t="s">
        <v>25</v>
      </c>
      <c r="E12" s="187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6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personale</cp:lastModifiedBy>
  <cp:lastPrinted>2022-02-01T13:12:39Z</cp:lastPrinted>
  <dcterms:created xsi:type="dcterms:W3CDTF">1996-11-05T10:16:36Z</dcterms:created>
  <dcterms:modified xsi:type="dcterms:W3CDTF">2022-05-31T13:41:16Z</dcterms:modified>
  <cp:category/>
  <cp:version/>
  <cp:contentType/>
  <cp:contentStatus/>
</cp:coreProperties>
</file>